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G_Selbststaendige\Selbstständige\Corona\Neustarthilfe\"/>
    </mc:Choice>
  </mc:AlternateContent>
  <bookViews>
    <workbookView xWindow="0" yWindow="0" windowWidth="20490" windowHeight="8460"/>
  </bookViews>
  <sheets>
    <sheet name="Rechner_Neustarthilfe ab 7_2021" sheetId="3" r:id="rId1"/>
    <sheet name="Erläuterungen Hilfe ab 7_2021" sheetId="4" r:id="rId2"/>
    <sheet name="Rechner_Neustarthilfe_1-6_2021" sheetId="1" r:id="rId3"/>
    <sheet name="Erläuterungen Hilfe 1-6_2021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3" l="1"/>
  <c r="D9" i="3" s="1"/>
  <c r="B12" i="3" l="1"/>
  <c r="D8" i="3"/>
  <c r="D13" i="3"/>
  <c r="D16" i="3" s="1"/>
  <c r="B17" i="3" s="1"/>
  <c r="D6" i="1"/>
  <c r="B12" i="1" s="1"/>
  <c r="D15" i="3" l="1"/>
  <c r="B14" i="3"/>
  <c r="B15" i="3"/>
  <c r="B16" i="3"/>
  <c r="D18" i="3"/>
  <c r="D19" i="3" s="1"/>
  <c r="D9" i="1"/>
  <c r="B20" i="3" l="1"/>
  <c r="D13" i="1"/>
  <c r="D16" i="1" s="1"/>
  <c r="B17" i="1" s="1"/>
  <c r="D8" i="1"/>
  <c r="D15" i="1" l="1"/>
  <c r="B14" i="1"/>
  <c r="B15" i="1"/>
  <c r="B16" i="1" l="1"/>
  <c r="D18" i="1"/>
  <c r="B20" i="1" l="1"/>
  <c r="D19" i="1"/>
</calcChain>
</file>

<file path=xl/sharedStrings.xml><?xml version="1.0" encoding="utf-8"?>
<sst xmlns="http://schemas.openxmlformats.org/spreadsheetml/2006/main" count="88" uniqueCount="58">
  <si>
    <t>·</t>
  </si>
  <si>
    <t>Berechnung auf Grundlage bisheriger Veröffentlichungen - siehe Erläuterungen</t>
  </si>
  <si>
    <t>https://www.bundesfinanzministerium.de/Content/DE/Standardartikel/Themen/Schlaglichter/Corona-Schutzschild/2021-01-19-ueberbrueckungshilfe-verbessert-download.pdf</t>
  </si>
  <si>
    <t>Quellen:</t>
  </si>
  <si>
    <t>https://bundesfinanzministerium.de/Content/DE/Standardartikel/Themen/Schlaglichter/Corona-Schutzschild/2021-01-19-ueberbrueckungshilfe-verbessert-term-sheet.pdf</t>
  </si>
  <si>
    <t>Erstellt vom ver.di-Referat Selbstständige | https://selbststaendige.verdi.de</t>
  </si>
  <si>
    <t>Referenzumsatz (6 Monate aus 12)</t>
  </si>
  <si>
    <t>(50% des Referenzumsatzes, jedoch max. 7.500 €)</t>
  </si>
  <si>
    <t>Umsatzrückgang (gegenüber ½ Jahresdurchschnitt 2019)</t>
  </si>
  <si>
    <r>
      <t xml:space="preserve">Die Neustarthilfe wird </t>
    </r>
    <r>
      <rPr>
        <b/>
        <sz val="11"/>
        <color theme="1"/>
        <rFont val="Arial"/>
        <family val="2"/>
      </rPr>
      <t>als Vorschuss</t>
    </r>
    <r>
      <rPr>
        <sz val="11"/>
        <color theme="1"/>
        <rFont val="Arial"/>
        <family val="2"/>
      </rPr>
      <t xml:space="preserve"> gezahlt. - Beträgt dein Umsatz zwischen Januar und Juni 2021 über 40 % des hälftigen Umsatz in 2019 (also dem Referenzumsatz), sind die Vorschusszahlungen anteilig zurückzuzahlen.</t>
    </r>
  </si>
  <si>
    <r>
      <t xml:space="preserve">Bei einem </t>
    </r>
    <r>
      <rPr>
        <b/>
        <sz val="11"/>
        <color theme="1"/>
        <rFont val="Arial"/>
        <family val="2"/>
      </rPr>
      <t>Umsatz ab 90 %</t>
    </r>
    <r>
      <rPr>
        <sz val="11"/>
        <color theme="1"/>
        <rFont val="Arial"/>
        <family val="2"/>
      </rPr>
      <t xml:space="preserve"> des Referenzumsatzes ist die Neustarthilfe vollständig zurückzuzahlen.</t>
    </r>
  </si>
  <si>
    <r>
      <t xml:space="preserve">Antragsberechtigt sind Soloselbstständige, die im Rahmen der Überbrückungshilfe III </t>
    </r>
    <r>
      <rPr>
        <b/>
        <sz val="11"/>
        <color theme="1"/>
        <rFont val="Arial"/>
        <family val="2"/>
      </rPr>
      <t>keine Fixkosten geltend machen</t>
    </r>
    <r>
      <rPr>
        <sz val="11"/>
        <color theme="1"/>
        <rFont val="Arial"/>
        <family val="2"/>
      </rPr>
      <t xml:space="preserve"> (können) und ihr Gesamteinkommen zu mindestens 51 % aus selbständiger Tätigkeit erziel(t)en.</t>
    </r>
  </si>
  <si>
    <t>Nach Abrechnung / Rückzahlung verbleiben von dem Vorschuss</t>
  </si>
  <si>
    <r>
      <t>Tatsächliche Neustarthilfe pro Monat</t>
    </r>
    <r>
      <rPr>
        <sz val="14"/>
        <color theme="0" tint="-4.9989318521683403E-2"/>
        <rFont val="Arial"/>
        <family val="2"/>
      </rPr>
      <t xml:space="preserve"> (über 6 Monate)</t>
    </r>
  </si>
  <si>
    <t>Dein Umsatz 2021 plus Vorschuss der Hilfe ergeben</t>
  </si>
  <si>
    <t xml:space="preserve"> eingeben</t>
  </si>
  <si>
    <t>&lt;- Bitte</t>
  </si>
  <si>
    <t>https://www.ueberbrueckungshilfe-unternehmen.de/SiteGlobals/UBH/Forms/Listen/FAQs/FAQ_neustarhilfe_Formular.html</t>
  </si>
  <si>
    <r>
      <t xml:space="preserve">Sowohl beim Referenzumsatz als auch bei der Endabrechnung sind </t>
    </r>
    <r>
      <rPr>
        <b/>
        <sz val="11"/>
        <color theme="1"/>
        <rFont val="Arial"/>
        <family val="2"/>
      </rPr>
      <t>weitere Einnahmen</t>
    </r>
    <r>
      <rPr>
        <sz val="11"/>
        <color theme="1"/>
        <rFont val="Arial"/>
        <family val="2"/>
      </rPr>
      <t xml:space="preserve"> - insbesondere aus nichtselbständiger Arbeit - wie Umsätze zu berücksichtigen. (Siehe FAQ Neustarthilfe 3.6)</t>
    </r>
  </si>
  <si>
    <t>Jahresumsatz in 2019 (ohne vereinnahmte Ust.)</t>
  </si>
  <si>
    <t>Schätz-Umsatz Januar bis Juni 2021 (ohne Ust.)</t>
  </si>
  <si>
    <t>Bedingungen und Berechnung des Vorschusses</t>
  </si>
  <si>
    <t>Berechnung der möglichen Rückzahlung</t>
  </si>
  <si>
    <r>
      <rPr>
        <sz val="11"/>
        <color theme="1"/>
        <rFont val="Arial"/>
        <family val="2"/>
      </rPr>
      <t xml:space="preserve">Liegen die Umsätze im ersten Halbjahr 2021 bei </t>
    </r>
    <r>
      <rPr>
        <b/>
        <sz val="11"/>
        <color theme="1"/>
        <rFont val="Arial"/>
        <family val="2"/>
      </rPr>
      <t>maximal 40 % des Referenzumsatzes</t>
    </r>
    <r>
      <rPr>
        <sz val="11"/>
        <color theme="1"/>
        <rFont val="Arial"/>
        <family val="2"/>
      </rPr>
      <t xml:space="preserve"> dürfen Antragsteller*innen </t>
    </r>
    <r>
      <rPr>
        <i/>
        <sz val="11"/>
        <color theme="1"/>
        <rFont val="Arial"/>
        <family val="2"/>
      </rPr>
      <t>"die als Vorschuss ausgezahlte Neustarthilfe in voller Höhe behalten"</t>
    </r>
    <r>
      <rPr>
        <sz val="11"/>
        <color theme="1"/>
        <rFont val="Arial"/>
        <family val="2"/>
      </rPr>
      <t>. (Siehe FAQ 3.4)</t>
    </r>
  </si>
  <si>
    <r>
      <t xml:space="preserve">Liegen die Umsätze </t>
    </r>
    <r>
      <rPr>
        <b/>
        <sz val="11"/>
        <color theme="1"/>
        <rFont val="Arial"/>
        <family val="2"/>
      </rPr>
      <t>über 40 % aber unter 90 % des Referenzumsatzes</t>
    </r>
    <r>
      <rPr>
        <sz val="11"/>
        <color theme="1"/>
        <rFont val="Arial"/>
        <family val="2"/>
      </rPr>
      <t xml:space="preserve"> sind anteilige Rückzahlungen möglich. - Die Berechnung in diesem Korridor erfolgt nicht gestaffelt, sondern dynamisch: Zuerst muss der Umsatz im ersten Halbjahr 2021 mit dem erhaltenen Vorschuss addiert werden. Behalten werden darf der Anteil des Vorschusses, der 90 % des Referenzumsatzes nicht übersteigt, der Rest muss zurückgezahlt werden. (Siehe FAQ 3.4)</t>
    </r>
  </si>
  <si>
    <t>Höchstbetrag der Neustarthilfe (=Vorschuss)</t>
  </si>
  <si>
    <r>
      <t xml:space="preserve">Berechnung der </t>
    </r>
    <r>
      <rPr>
        <b/>
        <i/>
        <sz val="16"/>
        <color theme="0"/>
        <rFont val="Arial"/>
        <family val="2"/>
      </rPr>
      <t>möglichen</t>
    </r>
    <r>
      <rPr>
        <b/>
        <sz val="16"/>
        <color theme="0"/>
        <rFont val="Arial"/>
        <family val="2"/>
      </rPr>
      <t xml:space="preserve"> Rückzahlung bei Einkommen in 2021</t>
    </r>
  </si>
  <si>
    <t>https://www.ueberbrueckungshilfe-unternehmen.de/UBH/Redaktion/DE/FAQ/FAQ-Neustarthilfe/faq-3-4-1.html</t>
  </si>
  <si>
    <r>
      <t xml:space="preserve">Die Neustarthilfe ist - wegen ihrer Zweckbindung - </t>
    </r>
    <r>
      <rPr>
        <b/>
        <sz val="11"/>
        <color theme="1"/>
        <rFont val="Arial"/>
        <family val="2"/>
      </rPr>
      <t>nicht auf die Grundsicherung anzurechnen</t>
    </r>
    <r>
      <rPr>
        <sz val="11"/>
        <color theme="1"/>
        <rFont val="Arial"/>
        <family val="2"/>
      </rPr>
      <t>.</t>
    </r>
  </si>
  <si>
    <t xml:space="preserve">  ver.di-Rechner Neustarthilfe Plus (und 2022)</t>
  </si>
  <si>
    <t>Referenzumsatz (3 Monate aus 12)</t>
  </si>
  <si>
    <t>Umsatzrückgang (gegenüber 1/4 Jahresdurchschnitt 2019)</t>
  </si>
  <si>
    <t>(50% des Referenzumsatzes, jedoch max. 4.500 €)</t>
  </si>
  <si>
    <t>Höchstbetrag der möglichen Neustarthilfe (=Vorschuss)</t>
  </si>
  <si>
    <r>
      <t xml:space="preserve">Durchschnittlicher </t>
    </r>
    <r>
      <rPr>
        <b/>
        <sz val="14"/>
        <color rgb="FFC00000"/>
        <rFont val="Arial"/>
        <family val="2"/>
      </rPr>
      <t>Monatsumsatz</t>
    </r>
    <r>
      <rPr>
        <b/>
        <sz val="14"/>
        <color theme="1"/>
        <rFont val="Arial"/>
        <family val="2"/>
      </rPr>
      <t xml:space="preserve"> in 2019</t>
    </r>
    <r>
      <rPr>
        <sz val="14"/>
        <color theme="1"/>
        <rFont val="Arial"/>
        <family val="2"/>
      </rPr>
      <t xml:space="preserve"> (ohne vereinnahmte Ust.)</t>
    </r>
  </si>
  <si>
    <r>
      <t>Tatsächliche Neustarthilfe pro Monat</t>
    </r>
    <r>
      <rPr>
        <sz val="14"/>
        <color theme="0" tint="-4.9989318521683403E-2"/>
        <rFont val="Arial"/>
        <family val="2"/>
      </rPr>
      <t xml:space="preserve"> (über 3 Monate)</t>
    </r>
  </si>
  <si>
    <t>Erläuterungen zur Berechnung der ersten Hilfe (Jan. bis Jun. 21) - Stand: 5.7.21</t>
  </si>
  <si>
    <r>
      <t xml:space="preserve">Wie oben erwähnt: </t>
    </r>
    <r>
      <rPr>
        <b/>
        <sz val="11"/>
        <color theme="1"/>
        <rFont val="Arial"/>
        <family val="2"/>
      </rPr>
      <t>Andere Einkünfte</t>
    </r>
    <r>
      <rPr>
        <sz val="11"/>
        <color theme="1"/>
        <rFont val="Arial"/>
        <family val="2"/>
      </rPr>
      <t xml:space="preserve"> wie Löhne oder Renten gelten als "Umsatz".</t>
    </r>
  </si>
  <si>
    <r>
      <t xml:space="preserve">Die </t>
    </r>
    <r>
      <rPr>
        <b/>
        <sz val="11"/>
        <color theme="1"/>
        <rFont val="Arial"/>
        <family val="2"/>
      </rPr>
      <t>Fristen</t>
    </r>
    <r>
      <rPr>
        <sz val="11"/>
        <color theme="1"/>
        <rFont val="Arial"/>
        <family val="2"/>
      </rPr>
      <t>: Eine Abrechnung musste bis 31.12.21 erfolgen.</t>
    </r>
  </si>
  <si>
    <t>Erläuterungen zur Berechnung der Neustarthilfe Plus und 2022  - Stand: 19.1.22</t>
  </si>
  <si>
    <r>
      <t xml:space="preserve">Antragsberechtigt sind Soloselbstständige, deren Gesamteinkommen zu </t>
    </r>
    <r>
      <rPr>
        <b/>
        <sz val="11"/>
        <color theme="1"/>
        <rFont val="Arial"/>
        <family val="2"/>
      </rPr>
      <t>mindestens 51 %</t>
    </r>
    <r>
      <rPr>
        <sz val="11"/>
        <color theme="1"/>
        <rFont val="Arial"/>
        <family val="2"/>
      </rPr>
      <t xml:space="preserve"> aus selbständiger Tätigkeit stammt(e).</t>
    </r>
  </si>
  <si>
    <t>Überbrückungshilfe Unternehmen - FAQ zur „Neustarthilfe 2022“</t>
  </si>
  <si>
    <r>
      <t xml:space="preserve">Sowohl beim Referenzumsatz als auch bei der Endabrechnung sind </t>
    </r>
    <r>
      <rPr>
        <b/>
        <sz val="11"/>
        <color theme="1"/>
        <rFont val="Arial"/>
        <family val="2"/>
      </rPr>
      <t>weitere Einnahmen</t>
    </r>
    <r>
      <rPr>
        <sz val="11"/>
        <color theme="1"/>
        <rFont val="Arial"/>
        <family val="2"/>
      </rPr>
      <t xml:space="preserve"> - insbesondere aus nichtselbständiger Arbeit - wie Umsätze zu berücksichtigen. (Siehe FAQ Neustarthilfe 2020 - 3.6)</t>
    </r>
  </si>
  <si>
    <t>FAQ Neustarthilfe 2022 - 3.6 (Einkommen)</t>
  </si>
  <si>
    <t>FAQ Neustarthilfe 2022 - 3.4 (Abrechnung)</t>
  </si>
  <si>
    <r>
      <rPr>
        <sz val="11"/>
        <color theme="1"/>
        <rFont val="Arial"/>
        <family val="2"/>
      </rPr>
      <t xml:space="preserve">Liegen die Umsätze im Quartal bei </t>
    </r>
    <r>
      <rPr>
        <b/>
        <sz val="11"/>
        <color theme="1"/>
        <rFont val="Arial"/>
        <family val="2"/>
      </rPr>
      <t>maximal 40 % des Referenzumsatzes</t>
    </r>
    <r>
      <rPr>
        <sz val="11"/>
        <color theme="1"/>
        <rFont val="Arial"/>
        <family val="2"/>
      </rPr>
      <t xml:space="preserve"> dürfen Antragsteller*innen den Vorschuss "</t>
    </r>
    <r>
      <rPr>
        <i/>
        <sz val="11"/>
        <color theme="1"/>
        <rFont val="Arial"/>
        <family val="2"/>
      </rPr>
      <t>in voller Höhe behalten"</t>
    </r>
    <r>
      <rPr>
        <sz val="11"/>
        <color theme="1"/>
        <rFont val="Arial"/>
        <family val="2"/>
      </rPr>
      <t>. (Siehe FAQ 3.4)</t>
    </r>
  </si>
  <si>
    <r>
      <t xml:space="preserve">Liegen die Umsätze </t>
    </r>
    <r>
      <rPr>
        <b/>
        <sz val="11"/>
        <color theme="1"/>
        <rFont val="Arial"/>
        <family val="2"/>
      </rPr>
      <t>über 40 % aber unter 90 % des Referenzumsatzes</t>
    </r>
    <r>
      <rPr>
        <sz val="11"/>
        <color theme="1"/>
        <rFont val="Arial"/>
        <family val="2"/>
      </rPr>
      <t xml:space="preserve"> sind anteilige Rückzahlungen möglich. - Die Berechnung in diesem Korridor erfolgt nicht gestaffelt, sondern dynamisch: Zuerst muss der Umsatz geförderten Quartal mit dem erhaltenen Vorschuss addiert werden. Behalten werden darf jener Anteil des Vorschusses, der 90 % des Referenzumsatzes nicht übersteigt, der Rest muss zurückgezahlt werden. (Siehe FAQ 3.4)</t>
    </r>
  </si>
  <si>
    <r>
      <t xml:space="preserve">Wie oben erwähnt: </t>
    </r>
    <r>
      <rPr>
        <b/>
        <sz val="11"/>
        <color theme="1"/>
        <rFont val="Arial"/>
        <family val="2"/>
      </rPr>
      <t>Andere Einkünfte</t>
    </r>
    <r>
      <rPr>
        <sz val="11"/>
        <color theme="1"/>
        <rFont val="Arial"/>
        <family val="2"/>
      </rPr>
      <t xml:space="preserve"> wie Löhne oder Renten gelten als "Umsatz" und müssen mit berechnet werden.</t>
    </r>
  </si>
  <si>
    <r>
      <t xml:space="preserve">Die Neustarthilfen sind - wegen ihrer Zweckbindung - </t>
    </r>
    <r>
      <rPr>
        <b/>
        <sz val="11"/>
        <color theme="1"/>
        <rFont val="Arial"/>
        <family val="2"/>
      </rPr>
      <t>nicht auf die Grundsicherung anzurechnen</t>
    </r>
    <r>
      <rPr>
        <sz val="11"/>
        <color theme="1"/>
        <rFont val="Arial"/>
        <family val="2"/>
      </rPr>
      <t>.</t>
    </r>
  </si>
  <si>
    <t>Dein erwarteter Quartalsumsatz plus Vorschuss der Hilfe ergeben</t>
  </si>
  <si>
    <r>
      <t xml:space="preserve">Berechnung der </t>
    </r>
    <r>
      <rPr>
        <b/>
        <i/>
        <sz val="16"/>
        <color theme="0"/>
        <rFont val="Arial"/>
        <family val="2"/>
      </rPr>
      <t>möglichen</t>
    </r>
    <r>
      <rPr>
        <b/>
        <sz val="16"/>
        <color theme="0"/>
        <rFont val="Arial"/>
        <family val="2"/>
      </rPr>
      <t xml:space="preserve"> Rückzahlung</t>
    </r>
  </si>
  <si>
    <r>
      <t xml:space="preserve">Schätz-Umsatz (und weitere Einkommen) im </t>
    </r>
    <r>
      <rPr>
        <b/>
        <sz val="14"/>
        <color rgb="FFC00000"/>
        <rFont val="Arial"/>
        <family val="2"/>
      </rPr>
      <t>Antragsquartal</t>
    </r>
    <r>
      <rPr>
        <b/>
        <sz val="14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>(ohne Ust.)</t>
    </r>
  </si>
  <si>
    <t>Die Berechnung gilt nur für Solo-Selbstständige - nicht für Kapitalgesellschaften</t>
  </si>
  <si>
    <t>Berechnung auf Grundlage der FAQ, Stand 19.1.22 - siehe Erläuterungen</t>
  </si>
  <si>
    <r>
      <t xml:space="preserve">Berechnung der Umsätze </t>
    </r>
    <r>
      <rPr>
        <b/>
        <sz val="14"/>
        <color theme="0" tint="-0.14999847407452621"/>
        <rFont val="Arial"/>
        <family val="2"/>
      </rPr>
      <t>bis Juni 2021</t>
    </r>
  </si>
  <si>
    <t xml:space="preserve">  ver.di-Rechner Neustarthilfe (erstes Hj. 2021)</t>
  </si>
  <si>
    <t>Stand: 19.1.22 | V8.2</t>
  </si>
  <si>
    <t>Stand: 26.1.22 | V1.3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</si>
</sst>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4" x14ac:knownFonts="1"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0" tint="-0.34998626667073579"/>
      <name val="Calibri Light"/>
      <family val="2"/>
      <scheme val="major"/>
    </font>
    <font>
      <sz val="10"/>
      <color theme="0"/>
      <name val="Arial"/>
      <family val="2"/>
    </font>
    <font>
      <sz val="11"/>
      <color theme="1"/>
      <name val="Arial"/>
      <family val="2"/>
    </font>
    <font>
      <sz val="14"/>
      <color rgb="FFFF0000"/>
      <name val="Symbol"/>
      <family val="1"/>
      <charset val="2"/>
    </font>
    <font>
      <b/>
      <sz val="14"/>
      <color theme="0"/>
      <name val="Arial"/>
      <family val="2"/>
    </font>
    <font>
      <sz val="14"/>
      <color theme="0" tint="-4.9989318521683403E-2"/>
      <name val="Arial"/>
      <family val="2"/>
    </font>
    <font>
      <sz val="14"/>
      <color theme="0" tint="-0.14999847407452621"/>
      <name val="Arial"/>
      <family val="2"/>
    </font>
    <font>
      <b/>
      <sz val="20"/>
      <color theme="0"/>
      <name val="Arial"/>
      <family val="2"/>
    </font>
    <font>
      <sz val="10"/>
      <color theme="0" tint="-0.14999847407452621"/>
      <name val="Arial"/>
      <family val="2"/>
    </font>
    <font>
      <sz val="20"/>
      <color theme="0"/>
      <name val="Arial Black"/>
      <family val="2"/>
    </font>
    <font>
      <b/>
      <sz val="15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16"/>
      <color theme="0" tint="-0.499984740745262"/>
      <name val="Arial"/>
      <family val="2"/>
    </font>
    <font>
      <sz val="12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4"/>
      <name val="Arial"/>
      <family val="2"/>
    </font>
    <font>
      <b/>
      <sz val="14"/>
      <color rgb="FFC00000"/>
      <name val="Arial"/>
      <family val="2"/>
    </font>
    <font>
      <sz val="12"/>
      <color theme="1"/>
      <name val="Arial"/>
      <family val="2"/>
    </font>
    <font>
      <b/>
      <sz val="20"/>
      <color rgb="FFC00000"/>
      <name val="Arial"/>
      <family val="2"/>
    </font>
    <font>
      <sz val="14"/>
      <color theme="1" tint="0.499984740745262"/>
      <name val="Arial"/>
      <family val="2"/>
    </font>
    <font>
      <sz val="10"/>
      <color theme="1" tint="0.499984740745262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i/>
      <sz val="16"/>
      <color theme="1"/>
      <name val="Arial"/>
      <family val="2"/>
    </font>
    <font>
      <sz val="72"/>
      <color rgb="FFFF0000"/>
      <name val="Arial"/>
      <family val="2"/>
    </font>
    <font>
      <u/>
      <sz val="8"/>
      <color theme="10"/>
      <name val="Arial"/>
      <family val="2"/>
    </font>
    <font>
      <b/>
      <sz val="10"/>
      <color theme="0"/>
      <name val="Arial"/>
      <family val="2"/>
    </font>
    <font>
      <b/>
      <sz val="14"/>
      <color theme="0" tint="-4.9989318521683403E-2"/>
      <name val="Arial"/>
      <family val="2"/>
    </font>
    <font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u/>
      <sz val="12"/>
      <color theme="10"/>
      <name val="Arial"/>
      <family val="2"/>
    </font>
    <font>
      <b/>
      <sz val="11"/>
      <color theme="1"/>
      <name val="Arial"/>
      <family val="2"/>
    </font>
    <font>
      <sz val="14"/>
      <color theme="0"/>
      <name val="Arial"/>
      <family val="2"/>
    </font>
    <font>
      <i/>
      <sz val="11"/>
      <color theme="1"/>
      <name val="Arial"/>
      <family val="2"/>
    </font>
    <font>
      <b/>
      <sz val="12"/>
      <color theme="1" tint="0.499984740745262"/>
      <name val="Arial"/>
      <family val="2"/>
    </font>
    <font>
      <b/>
      <sz val="16"/>
      <color theme="0"/>
      <name val="Arial"/>
      <family val="2"/>
    </font>
    <font>
      <b/>
      <i/>
      <sz val="16"/>
      <color theme="0"/>
      <name val="Arial"/>
      <family val="2"/>
    </font>
    <font>
      <u/>
      <sz val="10"/>
      <color theme="1"/>
      <name val="Arial"/>
      <family val="2"/>
    </font>
    <font>
      <b/>
      <sz val="14"/>
      <color theme="0" tint="-0.1499984740745262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1" tint="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3"/>
      </bottom>
      <diagonal/>
    </border>
    <border>
      <left/>
      <right/>
      <top style="medium">
        <color indexed="64"/>
      </top>
      <bottom style="medium">
        <color theme="3"/>
      </bottom>
      <diagonal/>
    </border>
    <border>
      <left/>
      <right style="medium">
        <color indexed="64"/>
      </right>
      <top style="medium">
        <color indexed="64"/>
      </top>
      <bottom style="medium">
        <color theme="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1" tint="0.249977111117893"/>
      </bottom>
      <diagonal/>
    </border>
    <border>
      <left/>
      <right style="medium">
        <color indexed="64"/>
      </right>
      <top/>
      <bottom style="thin">
        <color theme="1" tint="0.24997711111789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15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1"/>
    <xf numFmtId="0" fontId="0" fillId="0" borderId="0" xfId="0" applyAlignment="1">
      <alignment vertical="top"/>
    </xf>
    <xf numFmtId="0" fontId="0" fillId="0" borderId="0" xfId="0" applyFill="1"/>
    <xf numFmtId="0" fontId="0" fillId="0" borderId="0" xfId="0" applyFill="1" applyAlignment="1">
      <alignment vertical="top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Border="1" applyAlignment="1">
      <alignment vertical="top"/>
    </xf>
    <xf numFmtId="0" fontId="3" fillId="0" borderId="0" xfId="0" quotePrefix="1" applyFont="1" applyBorder="1" applyAlignment="1">
      <alignment vertical="top"/>
    </xf>
    <xf numFmtId="0" fontId="2" fillId="0" borderId="0" xfId="0" quotePrefix="1" applyFont="1" applyBorder="1" applyAlignment="1">
      <alignment vertical="top"/>
    </xf>
    <xf numFmtId="9" fontId="3" fillId="0" borderId="0" xfId="2" applyFont="1"/>
    <xf numFmtId="0" fontId="16" fillId="0" borderId="0" xfId="0" applyFont="1" applyAlignment="1"/>
    <xf numFmtId="0" fontId="17" fillId="0" borderId="0" xfId="0" applyFont="1" applyAlignment="1"/>
    <xf numFmtId="0" fontId="0" fillId="0" borderId="0" xfId="0" applyBorder="1"/>
    <xf numFmtId="0" fontId="18" fillId="0" borderId="0" xfId="0" applyFont="1" applyBorder="1" applyAlignment="1">
      <alignment vertical="top" wrapText="1"/>
    </xf>
    <xf numFmtId="0" fontId="3" fillId="0" borderId="0" xfId="0" quotePrefix="1" applyFont="1" applyFill="1" applyBorder="1" applyAlignment="1"/>
    <xf numFmtId="0" fontId="19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8" fillId="0" borderId="0" xfId="0" applyFont="1" applyBorder="1" applyAlignment="1">
      <alignment horizontal="left" vertical="center" wrapText="1" indent="1"/>
    </xf>
    <xf numFmtId="0" fontId="25" fillId="0" borderId="1" xfId="0" applyFont="1" applyBorder="1"/>
    <xf numFmtId="0" fontId="27" fillId="0" borderId="0" xfId="0" applyFont="1" applyAlignment="1">
      <alignment wrapText="1"/>
    </xf>
    <xf numFmtId="0" fontId="0" fillId="0" borderId="0" xfId="0" applyAlignment="1"/>
    <xf numFmtId="0" fontId="19" fillId="0" borderId="0" xfId="0" applyFont="1" applyAlignment="1">
      <alignment horizontal="left" vertical="top" indent="1"/>
    </xf>
    <xf numFmtId="0" fontId="0" fillId="0" borderId="0" xfId="0" applyAlignment="1"/>
    <xf numFmtId="0" fontId="30" fillId="0" borderId="0" xfId="1" applyFont="1" applyAlignment="1"/>
    <xf numFmtId="0" fontId="0" fillId="0" borderId="0" xfId="0" applyBorder="1" applyAlignment="1">
      <alignment horizontal="left" vertical="center" wrapText="1" indent="1"/>
    </xf>
    <xf numFmtId="0" fontId="0" fillId="0" borderId="0" xfId="0" applyBorder="1" applyAlignment="1">
      <alignment horizontal="right" vertical="center" indent="1"/>
    </xf>
    <xf numFmtId="164" fontId="8" fillId="0" borderId="0" xfId="0" applyNumberFormat="1" applyFont="1" applyFill="1" applyBorder="1" applyAlignment="1">
      <alignment horizontal="right" vertical="center" indent="1"/>
    </xf>
    <xf numFmtId="0" fontId="2" fillId="0" borderId="6" xfId="0" applyFont="1" applyBorder="1" applyAlignment="1">
      <alignment horizontal="left" vertical="top" indent="1"/>
    </xf>
    <xf numFmtId="164" fontId="2" fillId="2" borderId="2" xfId="0" applyNumberFormat="1" applyFont="1" applyFill="1" applyBorder="1" applyAlignment="1" applyProtection="1">
      <alignment horizontal="right" vertical="top" indent="1"/>
      <protection locked="0"/>
    </xf>
    <xf numFmtId="0" fontId="3" fillId="0" borderId="6" xfId="0" quotePrefix="1" applyFont="1" applyBorder="1" applyAlignment="1">
      <alignment horizontal="left" vertical="top" indent="1"/>
    </xf>
    <xf numFmtId="0" fontId="2" fillId="0" borderId="6" xfId="0" quotePrefix="1" applyFont="1" applyBorder="1" applyAlignment="1">
      <alignment horizontal="left" vertical="top" indent="1"/>
    </xf>
    <xf numFmtId="164" fontId="20" fillId="2" borderId="2" xfId="0" applyNumberFormat="1" applyFont="1" applyFill="1" applyBorder="1" applyAlignment="1" applyProtection="1">
      <alignment horizontal="right" vertical="top" indent="1"/>
      <protection locked="0"/>
    </xf>
    <xf numFmtId="0" fontId="24" fillId="0" borderId="8" xfId="0" applyFont="1" applyBorder="1" applyAlignment="1">
      <alignment horizontal="left" vertical="center" indent="1"/>
    </xf>
    <xf numFmtId="0" fontId="22" fillId="0" borderId="6" xfId="0" quotePrefix="1" applyFont="1" applyFill="1" applyBorder="1" applyAlignment="1">
      <alignment horizontal="left" vertical="top" indent="1"/>
    </xf>
    <xf numFmtId="0" fontId="0" fillId="0" borderId="0" xfId="0" applyBorder="1" applyAlignment="1">
      <alignment horizontal="center" vertical="center"/>
    </xf>
    <xf numFmtId="0" fontId="3" fillId="0" borderId="6" xfId="0" quotePrefix="1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64" fontId="8" fillId="0" borderId="7" xfId="0" applyNumberFormat="1" applyFont="1" applyFill="1" applyBorder="1" applyAlignment="1">
      <alignment horizontal="right" vertical="center" indent="1"/>
    </xf>
    <xf numFmtId="0" fontId="2" fillId="0" borderId="6" xfId="0" quotePrefix="1" applyFont="1" applyFill="1" applyBorder="1" applyAlignment="1">
      <alignment horizontal="left" vertical="center" indent="1"/>
    </xf>
    <xf numFmtId="164" fontId="18" fillId="0" borderId="0" xfId="0" applyNumberFormat="1" applyFont="1" applyBorder="1" applyAlignment="1">
      <alignment horizontal="left" vertical="center" wrapText="1" indent="1"/>
    </xf>
    <xf numFmtId="0" fontId="21" fillId="0" borderId="6" xfId="0" quotePrefix="1" applyFont="1" applyFill="1" applyBorder="1" applyAlignment="1">
      <alignment horizontal="left" vertical="top" indent="1"/>
    </xf>
    <xf numFmtId="0" fontId="0" fillId="0" borderId="0" xfId="0" applyFill="1" applyBorder="1"/>
    <xf numFmtId="0" fontId="32" fillId="6" borderId="10" xfId="0" applyFont="1" applyFill="1" applyBorder="1" applyAlignment="1">
      <alignment horizontal="left" vertical="center" indent="1"/>
    </xf>
    <xf numFmtId="0" fontId="32" fillId="6" borderId="11" xfId="0" applyFont="1" applyFill="1" applyBorder="1" applyAlignment="1">
      <alignment vertical="center"/>
    </xf>
    <xf numFmtId="0" fontId="32" fillId="6" borderId="0" xfId="0" applyFont="1" applyFill="1" applyBorder="1" applyAlignment="1">
      <alignment vertical="center"/>
    </xf>
    <xf numFmtId="164" fontId="32" fillId="6" borderId="0" xfId="0" applyNumberFormat="1" applyFont="1" applyFill="1" applyBorder="1" applyAlignment="1">
      <alignment horizontal="right" vertical="center" indent="1"/>
    </xf>
    <xf numFmtId="0" fontId="30" fillId="0" borderId="0" xfId="1" applyFont="1" applyAlignment="1">
      <alignment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vertical="top" wrapText="1"/>
    </xf>
    <xf numFmtId="0" fontId="3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24" fillId="0" borderId="9" xfId="0" applyNumberFormat="1" applyFont="1" applyBorder="1" applyAlignment="1" applyProtection="1">
      <alignment horizontal="right" indent="1"/>
      <protection hidden="1"/>
    </xf>
    <xf numFmtId="164" fontId="3" fillId="0" borderId="7" xfId="0" applyNumberFormat="1" applyFont="1" applyBorder="1" applyAlignment="1" applyProtection="1">
      <alignment horizontal="right" vertical="center" indent="1"/>
      <protection hidden="1"/>
    </xf>
    <xf numFmtId="164" fontId="21" fillId="0" borderId="7" xfId="0" applyNumberFormat="1" applyFont="1" applyBorder="1" applyAlignment="1" applyProtection="1">
      <alignment horizontal="right" vertical="top" indent="1"/>
      <protection hidden="1"/>
    </xf>
    <xf numFmtId="164" fontId="8" fillId="3" borderId="7" xfId="0" applyNumberFormat="1" applyFont="1" applyFill="1" applyBorder="1" applyAlignment="1" applyProtection="1">
      <alignment horizontal="right" vertical="center" indent="1"/>
      <protection hidden="1"/>
    </xf>
    <xf numFmtId="164" fontId="32" fillId="6" borderId="12" xfId="0" applyNumberFormat="1" applyFont="1" applyFill="1" applyBorder="1" applyAlignment="1" applyProtection="1">
      <alignment horizontal="right" vertical="center" indent="1"/>
      <protection hidden="1"/>
    </xf>
    <xf numFmtId="164" fontId="3" fillId="0" borderId="7" xfId="0" applyNumberFormat="1" applyFont="1" applyBorder="1" applyAlignment="1" applyProtection="1">
      <alignment horizontal="right" vertical="top" indent="1"/>
      <protection hidden="1"/>
    </xf>
    <xf numFmtId="0" fontId="21" fillId="0" borderId="0" xfId="0" applyFont="1" applyBorder="1" applyAlignment="1" applyProtection="1">
      <alignment horizontal="left" vertical="top" indent="1"/>
      <protection hidden="1"/>
    </xf>
    <xf numFmtId="0" fontId="37" fillId="6" borderId="0" xfId="0" applyFont="1" applyFill="1" applyBorder="1" applyAlignment="1" applyProtection="1">
      <alignment horizontal="left" vertical="center" indent="1"/>
      <protection hidden="1"/>
    </xf>
    <xf numFmtId="0" fontId="2" fillId="0" borderId="6" xfId="0" quotePrefix="1" applyFont="1" applyFill="1" applyBorder="1" applyAlignment="1">
      <alignment horizontal="left" indent="1"/>
    </xf>
    <xf numFmtId="0" fontId="0" fillId="0" borderId="0" xfId="0" applyBorder="1" applyAlignment="1"/>
    <xf numFmtId="0" fontId="3" fillId="0" borderId="0" xfId="0" applyFont="1" applyBorder="1"/>
    <xf numFmtId="0" fontId="4" fillId="0" borderId="0" xfId="0" applyFont="1" applyBorder="1"/>
    <xf numFmtId="0" fontId="19" fillId="0" borderId="0" xfId="0" applyFont="1" applyBorder="1" applyAlignment="1">
      <alignment horizontal="left" vertical="center" indent="1"/>
    </xf>
    <xf numFmtId="0" fontId="19" fillId="0" borderId="0" xfId="0" applyFont="1" applyBorder="1" applyAlignment="1">
      <alignment horizontal="left" vertical="top" indent="1"/>
    </xf>
    <xf numFmtId="0" fontId="0" fillId="0" borderId="0" xfId="0" applyBorder="1" applyAlignment="1">
      <alignment horizontal="left" wrapText="1"/>
    </xf>
    <xf numFmtId="0" fontId="3" fillId="0" borderId="0" xfId="0" applyFont="1" applyFill="1" applyBorder="1" applyAlignment="1" applyProtection="1">
      <alignment horizontal="left" wrapText="1" indent="1"/>
      <protection hidden="1"/>
    </xf>
    <xf numFmtId="10" fontId="23" fillId="0" borderId="0" xfId="2" applyNumberFormat="1" applyFont="1" applyFill="1" applyBorder="1" applyAlignment="1" applyProtection="1">
      <alignment horizontal="right" indent="1"/>
      <protection hidden="1"/>
    </xf>
    <xf numFmtId="0" fontId="1" fillId="0" borderId="0" xfId="1" applyAlignment="1">
      <alignment wrapText="1"/>
    </xf>
    <xf numFmtId="0" fontId="42" fillId="0" borderId="0" xfId="0" applyFont="1" applyAlignment="1">
      <alignment wrapText="1"/>
    </xf>
    <xf numFmtId="0" fontId="8" fillId="3" borderId="6" xfId="0" quotePrefix="1" applyFont="1" applyFill="1" applyBorder="1" applyAlignment="1" applyProtection="1">
      <alignment horizontal="left" vertical="center" indent="1"/>
      <protection hidden="1"/>
    </xf>
    <xf numFmtId="0" fontId="31" fillId="3" borderId="0" xfId="0" applyFont="1" applyFill="1" applyBorder="1" applyAlignment="1" applyProtection="1">
      <alignment horizontal="left" vertical="center" indent="1"/>
      <protection hidden="1"/>
    </xf>
    <xf numFmtId="0" fontId="31" fillId="3" borderId="7" xfId="0" applyFont="1" applyFill="1" applyBorder="1" applyAlignment="1" applyProtection="1">
      <alignment horizontal="left" vertical="center" indent="1"/>
      <protection hidden="1"/>
    </xf>
    <xf numFmtId="0" fontId="35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left" vertical="center" indent="1"/>
      <protection hidden="1"/>
    </xf>
    <xf numFmtId="0" fontId="8" fillId="3" borderId="6" xfId="0" quotePrefix="1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26" fillId="5" borderId="0" xfId="0" applyFont="1" applyFill="1" applyBorder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0" fillId="0" borderId="0" xfId="0" applyAlignment="1"/>
    <xf numFmtId="0" fontId="28" fillId="0" borderId="0" xfId="0" applyFont="1" applyFill="1" applyBorder="1" applyAlignment="1">
      <alignment horizontal="left" vertical="center" wrapText="1" indent="1"/>
    </xf>
    <xf numFmtId="0" fontId="16" fillId="0" borderId="0" xfId="0" applyFont="1" applyFill="1" applyBorder="1" applyAlignment="1">
      <alignment horizontal="left" vertical="center" indent="1"/>
    </xf>
    <xf numFmtId="0" fontId="13" fillId="4" borderId="3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164" fontId="2" fillId="0" borderId="7" xfId="0" applyNumberFormat="1" applyFont="1" applyFill="1" applyBorder="1" applyAlignment="1" applyProtection="1">
      <alignment horizontal="right" vertical="center" indent="1"/>
      <protection hidden="1"/>
    </xf>
    <xf numFmtId="0" fontId="34" fillId="0" borderId="7" xfId="0" applyFont="1" applyBorder="1" applyAlignment="1" applyProtection="1">
      <alignment horizontal="right" vertical="center" indent="1"/>
      <protection hidden="1"/>
    </xf>
    <xf numFmtId="0" fontId="40" fillId="4" borderId="6" xfId="0" quotePrefix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4" fillId="3" borderId="6" xfId="0" quotePrefix="1" applyFont="1" applyFill="1" applyBorder="1" applyAlignment="1" applyProtection="1">
      <alignment horizontal="left" vertical="center" indent="1"/>
      <protection hidden="1"/>
    </xf>
    <xf numFmtId="0" fontId="34" fillId="0" borderId="0" xfId="0" applyFont="1" applyBorder="1" applyAlignment="1" applyProtection="1">
      <alignment horizontal="left" vertical="center" indent="1"/>
      <protection hidden="1"/>
    </xf>
    <xf numFmtId="0" fontId="34" fillId="0" borderId="7" xfId="0" applyFont="1" applyBorder="1" applyAlignment="1" applyProtection="1">
      <alignment horizontal="left" vertical="center" indent="1"/>
      <protection hidden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3">
    <cellStyle name="Link" xfId="1" builtinId="8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elbststaendige.verdi.de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elbststaendige.verdi.d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6349</xdr:colOff>
      <xdr:row>3</xdr:row>
      <xdr:rowOff>149225</xdr:rowOff>
    </xdr:from>
    <xdr:to>
      <xdr:col>8</xdr:col>
      <xdr:colOff>24298</xdr:colOff>
      <xdr:row>12</xdr:row>
      <xdr:rowOff>38100</xdr:rowOff>
    </xdr:to>
    <xdr:pic>
      <xdr:nvPicPr>
        <xdr:cNvPr id="2" name="Grafik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7949" y="958850"/>
          <a:ext cx="6361599" cy="247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6349</xdr:colOff>
      <xdr:row>3</xdr:row>
      <xdr:rowOff>149225</xdr:rowOff>
    </xdr:from>
    <xdr:to>
      <xdr:col>8</xdr:col>
      <xdr:colOff>24298</xdr:colOff>
      <xdr:row>12</xdr:row>
      <xdr:rowOff>38100</xdr:rowOff>
    </xdr:to>
    <xdr:pic>
      <xdr:nvPicPr>
        <xdr:cNvPr id="4" name="Grafik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7949" y="3311525"/>
          <a:ext cx="6367949" cy="247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lbststaendige.verdi.d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eberbrueckungshilfe-unternehmen.de/UBH/Redaktion/DE/FAQ/FAQ-Neustarthilfe-2022/faq-3-6.html" TargetMode="External"/><Relationship Id="rId2" Type="http://schemas.openxmlformats.org/officeDocument/2006/relationships/hyperlink" Target="https://www.ueberbrueckungshilfe-unternehmen.de/UBH/Redaktion/DE/FAQ/FAQ-Neustarthilfe-2022/neustarthilfe-2022.html" TargetMode="External"/><Relationship Id="rId1" Type="http://schemas.openxmlformats.org/officeDocument/2006/relationships/hyperlink" Target="https://www.ueberbrueckungshilfe-unternehmen.de/UBH/Redaktion/DE/FAQ/FAQ-Neustarthilfe/faq-3-4-1.html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ueberbrueckungshilfe-unternehmen.de/UBH/Redaktion/DE/FAQ/FAQ-Neustarthilfe-2022/faq-3-4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selbststaendige.verdi.d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eberbrueckungshilfe-unternehmen.de/SiteGlobals/UBH/Forms/Listen/FAQs/FAQ_neustarhilfe_Formular.html" TargetMode="External"/><Relationship Id="rId2" Type="http://schemas.openxmlformats.org/officeDocument/2006/relationships/hyperlink" Target="https://bundesfinanzministerium.de/Content/DE/Standardartikel/Themen/Schlaglichter/Corona-Schutzschild/2021-01-19-ueberbrueckungshilfe-verbessert-term-sheet.pdf" TargetMode="External"/><Relationship Id="rId1" Type="http://schemas.openxmlformats.org/officeDocument/2006/relationships/hyperlink" Target="https://www.bundesfinanzministerium.de/Content/DE/Standardartikel/Themen/Schlaglichter/Corona-Schutzschild/2021-01-19-ueberbrueckungshilfe-verbessert-download.pdf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ueberbrueckungshilfe-unternehmen.de/UBH/Redaktion/DE/FAQ/FAQ-Neustarthilfe/faq-3-4-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showRowColHeaders="0" tabSelected="1" zoomScale="75" zoomScaleNormal="75" workbookViewId="0">
      <selection activeCell="B2" sqref="B2:D2"/>
    </sheetView>
  </sheetViews>
  <sheetFormatPr baseColWidth="10" defaultRowHeight="12.75" x14ac:dyDescent="0.2"/>
  <cols>
    <col min="1" max="1" width="2.140625" style="3" customWidth="1"/>
    <col min="2" max="2" width="40.42578125" customWidth="1"/>
    <col min="3" max="3" width="57.42578125" customWidth="1"/>
    <col min="4" max="4" width="24.5703125" customWidth="1"/>
    <col min="5" max="5" width="17.42578125" customWidth="1"/>
    <col min="6" max="6" width="63.42578125" customWidth="1"/>
    <col min="7" max="7" width="10.42578125" customWidth="1"/>
    <col min="8" max="8" width="21.28515625" customWidth="1"/>
  </cols>
  <sheetData>
    <row r="1" spans="1:12" s="3" customFormat="1" ht="9.75" customHeight="1" thickBot="1" x14ac:dyDescent="0.25">
      <c r="I1" s="43"/>
    </row>
    <row r="2" spans="1:12" ht="32.25" thickBot="1" x14ac:dyDescent="0.65">
      <c r="B2" s="87" t="s">
        <v>29</v>
      </c>
      <c r="C2" s="88"/>
      <c r="D2" s="89"/>
      <c r="I2" s="64"/>
    </row>
    <row r="3" spans="1:12" ht="21.75" customHeight="1" x14ac:dyDescent="0.4">
      <c r="B3" s="90" t="s">
        <v>52</v>
      </c>
      <c r="C3" s="91"/>
      <c r="D3" s="92"/>
      <c r="F3" s="69"/>
      <c r="G3" s="68"/>
      <c r="H3" s="70"/>
      <c r="I3" s="65"/>
      <c r="J3" s="11"/>
      <c r="K3" s="11"/>
      <c r="L3" s="11"/>
    </row>
    <row r="4" spans="1:12" s="2" customFormat="1" ht="18" customHeight="1" thickBot="1" x14ac:dyDescent="0.35">
      <c r="A4" s="4"/>
      <c r="B4" s="93" t="s">
        <v>57</v>
      </c>
      <c r="C4" s="94"/>
      <c r="D4" s="95"/>
      <c r="F4" s="3"/>
      <c r="G4" s="3"/>
      <c r="H4" s="3"/>
      <c r="I4" s="66"/>
      <c r="J4" s="12"/>
      <c r="K4" s="11"/>
      <c r="L4" s="11"/>
    </row>
    <row r="5" spans="1:12" ht="21" thickBot="1" x14ac:dyDescent="0.35">
      <c r="B5" s="29" t="s">
        <v>34</v>
      </c>
      <c r="C5" s="7"/>
      <c r="D5" s="30">
        <v>2500</v>
      </c>
      <c r="E5" s="16" t="s">
        <v>16</v>
      </c>
      <c r="F5" s="26"/>
      <c r="G5" s="26"/>
      <c r="H5" s="27"/>
      <c r="I5" s="67"/>
      <c r="J5" s="11"/>
      <c r="K5" s="11"/>
      <c r="L5" s="11"/>
    </row>
    <row r="6" spans="1:12" ht="21" thickBot="1" x14ac:dyDescent="0.35">
      <c r="B6" s="31" t="s">
        <v>30</v>
      </c>
      <c r="C6" s="8"/>
      <c r="D6" s="59">
        <f>D5*3</f>
        <v>7500</v>
      </c>
      <c r="E6" s="23" t="s">
        <v>15</v>
      </c>
      <c r="F6" s="3"/>
      <c r="G6" s="3"/>
      <c r="H6" s="27"/>
      <c r="I6" s="13"/>
      <c r="K6" s="11"/>
      <c r="L6" s="11"/>
    </row>
    <row r="7" spans="1:12" ht="21" thickBot="1" x14ac:dyDescent="0.35">
      <c r="B7" s="32" t="s">
        <v>51</v>
      </c>
      <c r="C7" s="9"/>
      <c r="D7" s="33">
        <v>3000</v>
      </c>
      <c r="E7" s="16" t="s">
        <v>16</v>
      </c>
      <c r="F7" s="26"/>
      <c r="G7" s="26"/>
      <c r="H7" s="27"/>
      <c r="I7" s="65"/>
      <c r="J7" s="11"/>
      <c r="K7" s="11"/>
      <c r="L7" s="11"/>
    </row>
    <row r="8" spans="1:12" ht="22.5" customHeight="1" x14ac:dyDescent="0.3">
      <c r="B8" s="34" t="s">
        <v>31</v>
      </c>
      <c r="C8" s="20"/>
      <c r="D8" s="54">
        <f>IF(D6-D7&gt;0,D6-D7,0)</f>
        <v>4500</v>
      </c>
      <c r="E8" s="23" t="s">
        <v>15</v>
      </c>
      <c r="F8" s="26"/>
      <c r="G8" s="26"/>
      <c r="H8" s="27"/>
      <c r="I8" s="65"/>
      <c r="J8" s="11"/>
      <c r="K8" s="11"/>
      <c r="L8" s="11"/>
    </row>
    <row r="9" spans="1:12" ht="20.25" x14ac:dyDescent="0.3">
      <c r="B9" s="62" t="s">
        <v>33</v>
      </c>
      <c r="C9" s="15"/>
      <c r="D9" s="96">
        <f>IF(D6/2&gt;4500,4500,D6/2)</f>
        <v>3750</v>
      </c>
      <c r="E9" s="17"/>
      <c r="F9" s="26"/>
      <c r="G9" s="26"/>
      <c r="H9" s="27"/>
      <c r="I9" s="13"/>
      <c r="J9" s="11"/>
      <c r="K9" s="11"/>
      <c r="L9" s="11"/>
    </row>
    <row r="10" spans="1:12" ht="20.25" customHeight="1" x14ac:dyDescent="0.3">
      <c r="B10" s="35" t="s">
        <v>32</v>
      </c>
      <c r="C10" s="13"/>
      <c r="D10" s="97"/>
      <c r="E10" s="18"/>
      <c r="F10" s="26"/>
      <c r="G10" s="26"/>
      <c r="H10" s="27"/>
      <c r="I10" s="64"/>
      <c r="J10" s="11"/>
      <c r="K10" s="11"/>
      <c r="L10" s="11"/>
    </row>
    <row r="11" spans="1:12" ht="36.75" customHeight="1" x14ac:dyDescent="0.3">
      <c r="B11" s="98" t="s">
        <v>50</v>
      </c>
      <c r="C11" s="99"/>
      <c r="D11" s="100"/>
      <c r="E11" s="18"/>
      <c r="F11" s="63"/>
      <c r="G11" s="63"/>
      <c r="H11" s="63"/>
      <c r="I11" s="64"/>
      <c r="J11" s="11"/>
      <c r="K11" s="11"/>
      <c r="L11" s="11"/>
    </row>
    <row r="12" spans="1:12" s="3" customFormat="1" ht="23.25" customHeight="1" x14ac:dyDescent="0.3">
      <c r="B12" s="101" t="str">
        <f>"Dein Schätz-Umsatz im Quartal beträgt "&amp;ROUND(D7/D6*100,2)&amp;"% des Referenzumsatzes"</f>
        <v>Dein Schätz-Umsatz im Quartal beträgt 40% des Referenzumsatzes</v>
      </c>
      <c r="C12" s="102"/>
      <c r="D12" s="103"/>
      <c r="E12" s="19"/>
      <c r="F12" s="63"/>
      <c r="G12" s="63"/>
      <c r="H12" s="63"/>
      <c r="I12" s="10"/>
      <c r="J12" s="11"/>
      <c r="K12" s="11"/>
      <c r="L12" s="11"/>
    </row>
    <row r="13" spans="1:12" s="3" customFormat="1" ht="23.25" customHeight="1" x14ac:dyDescent="0.3">
      <c r="B13" s="37" t="s">
        <v>49</v>
      </c>
      <c r="C13" s="36"/>
      <c r="D13" s="55">
        <f>D7+D9</f>
        <v>6750</v>
      </c>
      <c r="E13" s="19"/>
      <c r="F13" s="28"/>
      <c r="G13" s="28"/>
      <c r="H13"/>
      <c r="I13" s="10"/>
      <c r="J13" s="11"/>
      <c r="K13" s="11"/>
      <c r="L13" s="11"/>
    </row>
    <row r="14" spans="1:12" s="3" customFormat="1" ht="23.25" customHeight="1" x14ac:dyDescent="0.3">
      <c r="B14" s="73" t="str">
        <f>"Vorschuss + Umsatz im Quartal ergäben "&amp;ROUND(D13/D6*100,2)&amp;"% des Referenzumsatzes"</f>
        <v>Vorschuss + Umsatz im Quartal ergäben 90% des Referenzumsatzes</v>
      </c>
      <c r="C14" s="74"/>
      <c r="D14" s="75"/>
      <c r="E14" s="19"/>
      <c r="F14" s="76" t="s">
        <v>5</v>
      </c>
      <c r="G14" s="77"/>
      <c r="H14" s="77"/>
      <c r="I14" s="10"/>
      <c r="J14" s="11"/>
      <c r="K14" s="11"/>
      <c r="L14" s="11"/>
    </row>
    <row r="15" spans="1:12" s="3" customFormat="1" ht="23.25" customHeight="1" x14ac:dyDescent="0.3">
      <c r="B15" s="42" t="str">
        <f>IF(D13/D6*100&gt;90.0001,"die maximal erlaubten 90% des Referenzumsatzes sind","")</f>
        <v/>
      </c>
      <c r="C15" s="60"/>
      <c r="D15" s="56" t="str">
        <f>IF(D13/D6*100&gt;90.0001,D6*0.9,"")</f>
        <v/>
      </c>
      <c r="E15" s="19"/>
      <c r="I15" s="10"/>
      <c r="J15" s="11"/>
      <c r="K15" s="11"/>
      <c r="L15" s="11"/>
    </row>
    <row r="16" spans="1:12" s="3" customFormat="1" ht="23.25" customHeight="1" x14ac:dyDescent="0.3">
      <c r="B16" s="73" t="str">
        <f>"Voraussichtliche Rückzahlung (= "&amp;ROUND(D16/D9*100,2)&amp;"% des Vorschusses)"</f>
        <v>Voraussichtliche Rückzahlung (= 0% des Vorschusses)</v>
      </c>
      <c r="C16" s="78"/>
      <c r="D16" s="57">
        <f>IF(D7&lt;=D6*0.4,0,IF(D7&lt;D6*0.9,IF(D13-D6*0.9&gt;0,D13-D6*0.9,0),D9))</f>
        <v>0</v>
      </c>
      <c r="E16" s="19"/>
      <c r="I16" s="10"/>
      <c r="J16" s="11"/>
      <c r="K16" s="11"/>
      <c r="L16" s="11"/>
    </row>
    <row r="17" spans="1:12" s="3" customFormat="1" ht="23.25" customHeight="1" x14ac:dyDescent="0.3">
      <c r="B17" s="40" t="str">
        <f>IF(D7&lt;=D6*0.4,"bei max. 40% des Referenzumsatzes darf die Hilfe komplett behalten werden",IF(D16&gt;0,IF(D7/D6&gt;=0.9,"Komplette Rückzahlung, wenn der Umsatzrückgang max. 10% beträgt.",""),""))</f>
        <v>bei max. 40% des Referenzumsatzes darf die Hilfe komplett behalten werden</v>
      </c>
      <c r="C17" s="38"/>
      <c r="D17" s="39"/>
      <c r="E17" s="19"/>
      <c r="I17" s="10"/>
      <c r="J17" s="11"/>
      <c r="K17" s="11"/>
      <c r="L17" s="11"/>
    </row>
    <row r="18" spans="1:12" s="3" customFormat="1" ht="23.25" customHeight="1" x14ac:dyDescent="0.3">
      <c r="B18" s="79" t="s">
        <v>12</v>
      </c>
      <c r="C18" s="80"/>
      <c r="D18" s="57">
        <f>IF(D7+0.01&gt;D6*0.9,0,IF(D16&gt;=250,(D9-D16),D9))</f>
        <v>3750</v>
      </c>
      <c r="E18" s="41"/>
      <c r="I18" s="10"/>
      <c r="J18" s="11"/>
      <c r="K18" s="11"/>
      <c r="L18" s="11"/>
    </row>
    <row r="19" spans="1:12" ht="23.25" customHeight="1" thickBot="1" x14ac:dyDescent="0.25">
      <c r="B19" s="44" t="s">
        <v>35</v>
      </c>
      <c r="C19" s="45"/>
      <c r="D19" s="58">
        <f>D18/3</f>
        <v>1250</v>
      </c>
      <c r="E19" s="14"/>
    </row>
    <row r="20" spans="1:12" ht="23.25" customHeight="1" x14ac:dyDescent="0.2">
      <c r="A20" s="43"/>
      <c r="B20" s="61" t="str">
        <f>IF(D8&gt;0,IF(D18/D8*100&gt;0,"Rechnerisch werden im Quartal damit "&amp;ROUND(D18/D8*100,2)&amp;"% Umsatzrückgang ersetzt.",""),"")</f>
        <v>Rechnerisch werden im Quartal damit 83,33% Umsatzrückgang ersetzt.</v>
      </c>
      <c r="C20" s="46"/>
      <c r="D20" s="47"/>
      <c r="E20" s="14"/>
    </row>
    <row r="21" spans="1:12" x14ac:dyDescent="0.2">
      <c r="C21" s="1"/>
    </row>
    <row r="22" spans="1:12" ht="23.25" customHeight="1" x14ac:dyDescent="0.2">
      <c r="B22" s="81" t="s">
        <v>53</v>
      </c>
      <c r="C22" s="81"/>
      <c r="D22" s="82"/>
      <c r="E22" s="83"/>
    </row>
    <row r="23" spans="1:12" ht="20.25" customHeight="1" x14ac:dyDescent="0.2">
      <c r="E23" s="84"/>
      <c r="F23" s="85"/>
      <c r="G23" s="85"/>
      <c r="H23" s="86"/>
    </row>
    <row r="24" spans="1:12" x14ac:dyDescent="0.2">
      <c r="F24" s="13"/>
      <c r="G24" s="13"/>
    </row>
    <row r="25" spans="1:12" x14ac:dyDescent="0.2">
      <c r="F25" s="13"/>
      <c r="G25" s="13"/>
    </row>
  </sheetData>
  <sheetProtection algorithmName="SHA-512" hashValue="+0aIS8BJ/e/g0HrxDIjxfPJeItDkjGwQdvolmX/nW1mKE3Ctj1HH/BWCTgYx6ukpseXdVdxjfPyON3DO0WuidQ==" saltValue="3ZYxs+NYhDdVJz1v5UdHcA==" spinCount="100000" sheet="1" objects="1" scenarios="1"/>
  <mergeCells count="13">
    <mergeCell ref="B12:D12"/>
    <mergeCell ref="B2:D2"/>
    <mergeCell ref="B3:D3"/>
    <mergeCell ref="B4:D4"/>
    <mergeCell ref="D9:D10"/>
    <mergeCell ref="B11:D11"/>
    <mergeCell ref="B14:D14"/>
    <mergeCell ref="F14:H14"/>
    <mergeCell ref="B16:C16"/>
    <mergeCell ref="B18:C18"/>
    <mergeCell ref="B22:D22"/>
    <mergeCell ref="E22:E23"/>
    <mergeCell ref="F23:H23"/>
  </mergeCells>
  <hyperlinks>
    <hyperlink ref="F14" r:id="rId1" display="https://selbststaendige.verdi.de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6"/>
  <sheetViews>
    <sheetView showGridLines="0" showRowColHeaders="0" workbookViewId="0">
      <selection activeCell="B2" sqref="B2:C2"/>
    </sheetView>
  </sheetViews>
  <sheetFormatPr baseColWidth="10" defaultRowHeight="12.75" x14ac:dyDescent="0.2"/>
  <cols>
    <col min="1" max="2" width="2.85546875" customWidth="1"/>
    <col min="3" max="3" width="115.42578125" style="5" customWidth="1"/>
  </cols>
  <sheetData>
    <row r="2" spans="2:3" ht="23.25" customHeight="1" x14ac:dyDescent="0.2">
      <c r="B2" s="104" t="s">
        <v>39</v>
      </c>
      <c r="C2" s="105"/>
    </row>
    <row r="3" spans="2:3" ht="14.25" x14ac:dyDescent="0.2">
      <c r="C3" s="6"/>
    </row>
    <row r="4" spans="2:3" s="2" customFormat="1" ht="18.75" customHeight="1" x14ac:dyDescent="0.2">
      <c r="C4" s="52" t="s">
        <v>21</v>
      </c>
    </row>
    <row r="5" spans="2:3" ht="29.25" x14ac:dyDescent="0.2">
      <c r="B5" s="50" t="s">
        <v>0</v>
      </c>
      <c r="C5" s="49" t="s">
        <v>40</v>
      </c>
    </row>
    <row r="6" spans="2:3" ht="8.25" customHeight="1" x14ac:dyDescent="0.2">
      <c r="B6" s="2"/>
      <c r="C6" s="49"/>
    </row>
    <row r="7" spans="2:3" ht="29.25" x14ac:dyDescent="0.2">
      <c r="B7" s="50" t="s">
        <v>0</v>
      </c>
      <c r="C7" s="49" t="s">
        <v>42</v>
      </c>
    </row>
    <row r="8" spans="2:3" ht="8.25" customHeight="1" x14ac:dyDescent="0.2">
      <c r="B8" s="2"/>
      <c r="C8" s="49"/>
    </row>
    <row r="9" spans="2:3" ht="29.25" x14ac:dyDescent="0.2">
      <c r="B9" s="50" t="s">
        <v>0</v>
      </c>
      <c r="C9" s="49" t="s">
        <v>9</v>
      </c>
    </row>
    <row r="10" spans="2:3" ht="15.75" customHeight="1" x14ac:dyDescent="0.2">
      <c r="B10" s="2"/>
      <c r="C10" s="49"/>
    </row>
    <row r="11" spans="2:3" ht="19.5" customHeight="1" x14ac:dyDescent="0.2">
      <c r="B11" s="50"/>
      <c r="C11" s="52" t="s">
        <v>22</v>
      </c>
    </row>
    <row r="12" spans="2:3" ht="18" x14ac:dyDescent="0.2">
      <c r="B12" s="50" t="s">
        <v>0</v>
      </c>
      <c r="C12" s="49" t="s">
        <v>10</v>
      </c>
    </row>
    <row r="13" spans="2:3" ht="8.25" customHeight="1" x14ac:dyDescent="0.2">
      <c r="B13" s="2"/>
      <c r="C13" s="49"/>
    </row>
    <row r="14" spans="2:3" ht="29.25" x14ac:dyDescent="0.2">
      <c r="B14" s="50" t="s">
        <v>0</v>
      </c>
      <c r="C14" s="51" t="s">
        <v>45</v>
      </c>
    </row>
    <row r="15" spans="2:3" ht="8.25" customHeight="1" x14ac:dyDescent="0.2">
      <c r="B15" s="2"/>
      <c r="C15" s="49"/>
    </row>
    <row r="16" spans="2:3" ht="59.25" customHeight="1" x14ac:dyDescent="0.2">
      <c r="B16" s="50" t="s">
        <v>0</v>
      </c>
      <c r="C16" s="49" t="s">
        <v>46</v>
      </c>
    </row>
    <row r="17" spans="2:3" ht="8.25" customHeight="1" x14ac:dyDescent="0.2">
      <c r="B17" s="2"/>
      <c r="C17" s="49"/>
    </row>
    <row r="18" spans="2:3" ht="16.5" customHeight="1" x14ac:dyDescent="0.2">
      <c r="B18" s="50" t="s">
        <v>0</v>
      </c>
      <c r="C18" s="49" t="s">
        <v>47</v>
      </c>
    </row>
    <row r="19" spans="2:3" ht="8.25" customHeight="1" x14ac:dyDescent="0.2">
      <c r="B19" s="2"/>
      <c r="C19" s="53"/>
    </row>
    <row r="20" spans="2:3" ht="18" x14ac:dyDescent="0.2">
      <c r="B20" s="50" t="s">
        <v>0</v>
      </c>
      <c r="C20" s="49" t="s">
        <v>48</v>
      </c>
    </row>
    <row r="22" spans="2:3" x14ac:dyDescent="0.2">
      <c r="C22" s="72" t="s">
        <v>3</v>
      </c>
    </row>
    <row r="23" spans="2:3" hidden="1" x14ac:dyDescent="0.2">
      <c r="C23" s="48" t="s">
        <v>27</v>
      </c>
    </row>
    <row r="24" spans="2:3" x14ac:dyDescent="0.2">
      <c r="C24" s="1" t="s">
        <v>41</v>
      </c>
    </row>
    <row r="25" spans="2:3" x14ac:dyDescent="0.2">
      <c r="C25" s="71" t="s">
        <v>43</v>
      </c>
    </row>
    <row r="26" spans="2:3" x14ac:dyDescent="0.2">
      <c r="C26" s="1" t="s">
        <v>44</v>
      </c>
    </row>
  </sheetData>
  <sheetProtection algorithmName="SHA-512" hashValue="e7+vsR/BoQsnp+tZFYw9I2s46Emc67TuPyKZnm1lKLufYny/3v0c7qjzCUzIqQrWTW5okrGB40LjpT7oZaUK0Q==" saltValue="yN7zYOW3loc3dom8To5nSA==" spinCount="100000" sheet="1" objects="1" scenarios="1"/>
  <mergeCells count="1">
    <mergeCell ref="B2:C2"/>
  </mergeCells>
  <hyperlinks>
    <hyperlink ref="C23" r:id="rId1"/>
    <hyperlink ref="C24" r:id="rId2"/>
    <hyperlink ref="C25" r:id="rId3" display="Neustarthilfe 2022 - FAQ 3.6 (Einkommen)"/>
    <hyperlink ref="C26" r:id="rId4" display="https://www.ueberbrueckungshilfe-unternehmen.de/UBH/Redaktion/DE/FAQ/FAQ-Neustarthilfe-2022/faq-3-4.html"/>
  </hyperlinks>
  <pageMargins left="0.7" right="0.7" top="0.78740157499999996" bottom="0.78740157499999996" header="0.3" footer="0.3"/>
  <pageSetup paperSize="9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showRowColHeaders="0" zoomScale="75" zoomScaleNormal="75" workbookViewId="0">
      <selection activeCell="D5" sqref="D5"/>
    </sheetView>
  </sheetViews>
  <sheetFormatPr baseColWidth="10" defaultRowHeight="12.75" x14ac:dyDescent="0.2"/>
  <cols>
    <col min="1" max="1" width="2.140625" style="3" customWidth="1"/>
    <col min="2" max="2" width="40.42578125" customWidth="1"/>
    <col min="3" max="3" width="53.5703125" customWidth="1"/>
    <col min="4" max="4" width="21.28515625" customWidth="1"/>
    <col min="5" max="5" width="17.42578125" customWidth="1"/>
    <col min="6" max="6" width="63.42578125" customWidth="1"/>
    <col min="7" max="7" width="10.42578125" customWidth="1"/>
    <col min="8" max="8" width="21.28515625" customWidth="1"/>
  </cols>
  <sheetData>
    <row r="1" spans="1:12" s="3" customFormat="1" ht="9.75" customHeight="1" thickBot="1" x14ac:dyDescent="0.25">
      <c r="I1" s="43"/>
    </row>
    <row r="2" spans="1:12" ht="32.25" thickBot="1" x14ac:dyDescent="0.65">
      <c r="B2" s="87" t="s">
        <v>55</v>
      </c>
      <c r="C2" s="88"/>
      <c r="D2" s="89"/>
      <c r="I2" s="64"/>
    </row>
    <row r="3" spans="1:12" ht="21.75" customHeight="1" x14ac:dyDescent="0.4">
      <c r="B3" s="90" t="s">
        <v>54</v>
      </c>
      <c r="C3" s="91"/>
      <c r="D3" s="92"/>
      <c r="F3" s="69"/>
      <c r="G3" s="68"/>
      <c r="H3" s="70"/>
      <c r="I3" s="65"/>
      <c r="J3" s="11"/>
      <c r="K3" s="11"/>
      <c r="L3" s="11"/>
    </row>
    <row r="4" spans="1:12" s="2" customFormat="1" ht="18" customHeight="1" thickBot="1" x14ac:dyDescent="0.35">
      <c r="A4" s="4"/>
      <c r="B4" s="93" t="s">
        <v>56</v>
      </c>
      <c r="C4" s="94"/>
      <c r="D4" s="95"/>
      <c r="F4" s="3"/>
      <c r="G4" s="3"/>
      <c r="H4" s="3"/>
      <c r="I4" s="66"/>
      <c r="J4" s="12"/>
      <c r="K4" s="11"/>
      <c r="L4" s="11"/>
    </row>
    <row r="5" spans="1:12" ht="21" thickBot="1" x14ac:dyDescent="0.35">
      <c r="B5" s="29" t="s">
        <v>19</v>
      </c>
      <c r="C5" s="7"/>
      <c r="D5" s="30">
        <v>20000</v>
      </c>
      <c r="E5" s="16" t="s">
        <v>16</v>
      </c>
      <c r="F5" s="26"/>
      <c r="G5" s="26"/>
      <c r="H5" s="27"/>
      <c r="I5" s="67"/>
      <c r="J5" s="11"/>
      <c r="K5" s="11"/>
      <c r="L5" s="11"/>
    </row>
    <row r="6" spans="1:12" ht="21" thickBot="1" x14ac:dyDescent="0.35">
      <c r="B6" s="31" t="s">
        <v>6</v>
      </c>
      <c r="C6" s="8"/>
      <c r="D6" s="59">
        <f>D5/2</f>
        <v>10000</v>
      </c>
      <c r="E6" s="23" t="s">
        <v>15</v>
      </c>
      <c r="F6" s="3"/>
      <c r="G6" s="3"/>
      <c r="H6" s="27"/>
      <c r="I6" s="13"/>
      <c r="K6" s="11"/>
      <c r="L6" s="11"/>
    </row>
    <row r="7" spans="1:12" ht="21" thickBot="1" x14ac:dyDescent="0.35">
      <c r="B7" s="32" t="s">
        <v>20</v>
      </c>
      <c r="C7" s="9"/>
      <c r="D7" s="33">
        <v>4575</v>
      </c>
      <c r="E7" s="16" t="s">
        <v>16</v>
      </c>
      <c r="F7" s="26"/>
      <c r="G7" s="26"/>
      <c r="H7" s="27"/>
      <c r="I7" s="65"/>
      <c r="J7" s="11"/>
      <c r="K7" s="11"/>
      <c r="L7" s="11"/>
    </row>
    <row r="8" spans="1:12" ht="22.5" customHeight="1" x14ac:dyDescent="0.3">
      <c r="B8" s="34" t="s">
        <v>8</v>
      </c>
      <c r="C8" s="20"/>
      <c r="D8" s="54">
        <f>IF(D6-D7&gt;0,D6-D7,0)</f>
        <v>5425</v>
      </c>
      <c r="E8" s="23" t="s">
        <v>15</v>
      </c>
      <c r="F8" s="26"/>
      <c r="G8" s="26"/>
      <c r="H8" s="27"/>
      <c r="I8" s="65"/>
      <c r="J8" s="11"/>
      <c r="K8" s="11"/>
      <c r="L8" s="11"/>
    </row>
    <row r="9" spans="1:12" ht="20.25" x14ac:dyDescent="0.3">
      <c r="B9" s="62" t="s">
        <v>25</v>
      </c>
      <c r="C9" s="15"/>
      <c r="D9" s="96">
        <f>IF(D6/2&gt;7500,7500,D6/2)</f>
        <v>5000</v>
      </c>
      <c r="E9" s="17"/>
      <c r="F9" s="26"/>
      <c r="G9" s="26"/>
      <c r="H9" s="27"/>
      <c r="I9" s="13"/>
      <c r="J9" s="11"/>
      <c r="K9" s="11"/>
      <c r="L9" s="11"/>
    </row>
    <row r="10" spans="1:12" ht="20.25" customHeight="1" x14ac:dyDescent="0.3">
      <c r="B10" s="35" t="s">
        <v>7</v>
      </c>
      <c r="C10" s="13"/>
      <c r="D10" s="97"/>
      <c r="E10" s="18"/>
      <c r="F10" s="26"/>
      <c r="G10" s="26"/>
      <c r="H10" s="27"/>
      <c r="I10" s="64"/>
      <c r="J10" s="11"/>
      <c r="K10" s="11"/>
      <c r="L10" s="11"/>
    </row>
    <row r="11" spans="1:12" ht="36.75" customHeight="1" x14ac:dyDescent="0.3">
      <c r="B11" s="98" t="s">
        <v>26</v>
      </c>
      <c r="C11" s="99"/>
      <c r="D11" s="100"/>
      <c r="E11" s="18"/>
      <c r="F11" s="63"/>
      <c r="G11" s="63"/>
      <c r="H11" s="63"/>
      <c r="I11" s="64"/>
      <c r="J11" s="11"/>
      <c r="K11" s="11"/>
      <c r="L11" s="11"/>
    </row>
    <row r="12" spans="1:12" s="3" customFormat="1" ht="23.25" customHeight="1" x14ac:dyDescent="0.3">
      <c r="B12" s="101" t="str">
        <f>"Dein Schätz-Umsatz Jan.-Jun. beträgt "&amp;ROUND(D7/D6*100,2)&amp;"% des Referenzumsatzes"</f>
        <v>Dein Schätz-Umsatz Jan.-Jun. beträgt 45,75% des Referenzumsatzes</v>
      </c>
      <c r="C12" s="102"/>
      <c r="D12" s="103"/>
      <c r="E12" s="19"/>
      <c r="F12" s="63"/>
      <c r="G12" s="63"/>
      <c r="H12" s="63"/>
      <c r="I12" s="10"/>
      <c r="J12" s="11"/>
      <c r="K12" s="11"/>
      <c r="L12" s="11"/>
    </row>
    <row r="13" spans="1:12" s="3" customFormat="1" ht="23.25" customHeight="1" x14ac:dyDescent="0.3">
      <c r="B13" s="37" t="s">
        <v>14</v>
      </c>
      <c r="C13" s="36"/>
      <c r="D13" s="55">
        <f>D7+D9</f>
        <v>9575</v>
      </c>
      <c r="E13" s="19"/>
      <c r="F13" s="28"/>
      <c r="G13" s="28"/>
      <c r="H13"/>
      <c r="I13" s="10"/>
      <c r="J13" s="11"/>
      <c r="K13" s="11"/>
      <c r="L13" s="11"/>
    </row>
    <row r="14" spans="1:12" s="3" customFormat="1" ht="23.25" customHeight="1" x14ac:dyDescent="0.3">
      <c r="B14" s="73" t="str">
        <f>"Vorschuss + Umsatz Jan.-Jun. ergäben "&amp;ROUND(D13/D6*100,2)&amp;"% des Referenzumsatzes"</f>
        <v>Vorschuss + Umsatz Jan.-Jun. ergäben 95,75% des Referenzumsatzes</v>
      </c>
      <c r="C14" s="74"/>
      <c r="D14" s="75"/>
      <c r="E14" s="19"/>
      <c r="F14" s="76" t="s">
        <v>5</v>
      </c>
      <c r="G14" s="77"/>
      <c r="H14" s="77"/>
      <c r="I14" s="10"/>
      <c r="J14" s="11"/>
      <c r="K14" s="11"/>
      <c r="L14" s="11"/>
    </row>
    <row r="15" spans="1:12" s="3" customFormat="1" ht="23.25" customHeight="1" x14ac:dyDescent="0.3">
      <c r="B15" s="42" t="str">
        <f>IF(D13/D6*100&gt;90.0001,"die maximal erlaubten 90% des Referenzumsatzes sind","")</f>
        <v>die maximal erlaubten 90% des Referenzumsatzes sind</v>
      </c>
      <c r="C15" s="60"/>
      <c r="D15" s="56">
        <f>IF(D13/D6*100&gt;90.0001,D6*0.9,"")</f>
        <v>9000</v>
      </c>
      <c r="E15" s="19"/>
      <c r="I15" s="10"/>
      <c r="J15" s="11"/>
      <c r="K15" s="11"/>
      <c r="L15" s="11"/>
    </row>
    <row r="16" spans="1:12" s="3" customFormat="1" ht="23.25" customHeight="1" x14ac:dyDescent="0.3">
      <c r="B16" s="73" t="str">
        <f>"Voraussichtliche Rückzahlung (= "&amp;ROUND(D16/D9*100,2)&amp;"% des Vorschusses)"</f>
        <v>Voraussichtliche Rückzahlung (= 11,5% des Vorschusses)</v>
      </c>
      <c r="C16" s="78"/>
      <c r="D16" s="57">
        <f>IF(D7&lt;=D6*0.4,0,IF(D7&lt;D6*0.9,IF(D13-D6*0.9&gt;0,D13-D6*0.9,0),D9))</f>
        <v>575</v>
      </c>
      <c r="E16" s="19"/>
      <c r="I16" s="10"/>
      <c r="J16" s="11"/>
      <c r="K16" s="11"/>
      <c r="L16" s="11"/>
    </row>
    <row r="17" spans="1:12" s="3" customFormat="1" ht="23.25" customHeight="1" x14ac:dyDescent="0.3">
      <c r="B17" s="40" t="str">
        <f>IF(D7&lt;=D6*0.4,"bei max. 40% des Referenzumsatzes darf die Hilfe komplett behalten werden",IF(D16&gt;0,IF(D16&lt;=250,"Bis zu 250 € müssen (voraussichtlich) nicht zurückgezahlt werden.",IF(D7/D6&gt;=0.9,"Komplette Rückzahlung, wenn der Umsatzrückgang max. 10% beträgt.","")),""))</f>
        <v/>
      </c>
      <c r="C17" s="38"/>
      <c r="D17" s="39"/>
      <c r="E17" s="19"/>
      <c r="I17" s="10"/>
      <c r="J17" s="11"/>
      <c r="K17" s="11"/>
      <c r="L17" s="11"/>
    </row>
    <row r="18" spans="1:12" s="3" customFormat="1" ht="23.25" customHeight="1" x14ac:dyDescent="0.3">
      <c r="B18" s="79" t="s">
        <v>12</v>
      </c>
      <c r="C18" s="80"/>
      <c r="D18" s="57">
        <f>IF(D7+0.01&gt;D6*0.9,0,IF(D16&gt;=250,(D9-D16),D9))</f>
        <v>4425</v>
      </c>
      <c r="E18" s="41"/>
      <c r="I18" s="10"/>
      <c r="J18" s="11"/>
      <c r="K18" s="11"/>
      <c r="L18" s="11"/>
    </row>
    <row r="19" spans="1:12" ht="23.25" customHeight="1" thickBot="1" x14ac:dyDescent="0.25">
      <c r="B19" s="44" t="s">
        <v>13</v>
      </c>
      <c r="C19" s="45"/>
      <c r="D19" s="58">
        <f>D18/6</f>
        <v>737.5</v>
      </c>
      <c r="E19" s="14"/>
    </row>
    <row r="20" spans="1:12" ht="23.25" customHeight="1" x14ac:dyDescent="0.2">
      <c r="A20" s="43"/>
      <c r="B20" s="61" t="str">
        <f>IF(D8&gt;0,IF(D18/D8*100&gt;0,"Rechnerisch werden im ersten Hj. damit "&amp;ROUND(D18/D8*100,2)&amp;"% Umsatzrückgang ersetzt.",""),"")</f>
        <v>Rechnerisch werden im ersten Hj. damit 81,57% Umsatzrückgang ersetzt.</v>
      </c>
      <c r="C20" s="46"/>
      <c r="D20" s="47"/>
      <c r="E20" s="14"/>
    </row>
    <row r="21" spans="1:12" x14ac:dyDescent="0.2">
      <c r="C21" s="1"/>
    </row>
    <row r="22" spans="1:12" ht="23.25" customHeight="1" x14ac:dyDescent="0.2">
      <c r="B22" s="81" t="s">
        <v>1</v>
      </c>
      <c r="C22" s="81"/>
      <c r="D22" s="82"/>
      <c r="E22" s="83"/>
    </row>
    <row r="23" spans="1:12" ht="20.25" customHeight="1" x14ac:dyDescent="0.2">
      <c r="E23" s="84"/>
      <c r="F23" s="85"/>
      <c r="G23" s="85"/>
      <c r="H23" s="86"/>
    </row>
    <row r="24" spans="1:12" x14ac:dyDescent="0.2">
      <c r="F24" s="13"/>
      <c r="G24" s="13"/>
    </row>
    <row r="25" spans="1:12" x14ac:dyDescent="0.2">
      <c r="F25" s="13"/>
      <c r="G25" s="13"/>
    </row>
  </sheetData>
  <sheetProtection algorithmName="SHA-512" hashValue="a2HHErGsxGilmGqZsoViFbnUzP02+bNa9Prx1thvG25VTuQ/yTHaOyYOI6WR+pfG73mjytREM0XilzpVjJoS6w==" saltValue="WSV/CxupxaccN+NljJ8mNA==" spinCount="100000" sheet="1" objects="1" scenarios="1"/>
  <mergeCells count="13">
    <mergeCell ref="B11:D11"/>
    <mergeCell ref="B18:C18"/>
    <mergeCell ref="B2:D2"/>
    <mergeCell ref="B3:D3"/>
    <mergeCell ref="D9:D10"/>
    <mergeCell ref="B4:D4"/>
    <mergeCell ref="F23:H23"/>
    <mergeCell ref="B22:D22"/>
    <mergeCell ref="E22:E23"/>
    <mergeCell ref="B12:D12"/>
    <mergeCell ref="B14:D14"/>
    <mergeCell ref="B16:C16"/>
    <mergeCell ref="F14:H14"/>
  </mergeCells>
  <hyperlinks>
    <hyperlink ref="F14" r:id="rId1" display="https://selbststaendige.verdi.de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8"/>
  <sheetViews>
    <sheetView showGridLines="0" showRowColHeaders="0" workbookViewId="0">
      <selection activeCell="B2" sqref="B2:C2"/>
    </sheetView>
  </sheetViews>
  <sheetFormatPr baseColWidth="10" defaultRowHeight="12.75" x14ac:dyDescent="0.2"/>
  <cols>
    <col min="1" max="2" width="2.85546875" customWidth="1"/>
    <col min="3" max="3" width="115.42578125" style="5" customWidth="1"/>
  </cols>
  <sheetData>
    <row r="2" spans="2:3" ht="23.25" customHeight="1" x14ac:dyDescent="0.2">
      <c r="B2" s="104" t="s">
        <v>36</v>
      </c>
      <c r="C2" s="105"/>
    </row>
    <row r="3" spans="2:3" ht="14.25" x14ac:dyDescent="0.2">
      <c r="C3" s="6"/>
    </row>
    <row r="4" spans="2:3" s="2" customFormat="1" ht="18.75" customHeight="1" x14ac:dyDescent="0.2">
      <c r="C4" s="52" t="s">
        <v>21</v>
      </c>
    </row>
    <row r="5" spans="2:3" ht="29.25" x14ac:dyDescent="0.2">
      <c r="B5" s="50" t="s">
        <v>0</v>
      </c>
      <c r="C5" s="49" t="s">
        <v>11</v>
      </c>
    </row>
    <row r="6" spans="2:3" ht="8.25" customHeight="1" x14ac:dyDescent="0.2">
      <c r="B6" s="2"/>
      <c r="C6" s="49"/>
    </row>
    <row r="7" spans="2:3" ht="29.25" x14ac:dyDescent="0.2">
      <c r="B7" s="50" t="s">
        <v>0</v>
      </c>
      <c r="C7" s="49" t="s">
        <v>18</v>
      </c>
    </row>
    <row r="8" spans="2:3" ht="8.25" customHeight="1" x14ac:dyDescent="0.2">
      <c r="B8" s="2"/>
      <c r="C8" s="49"/>
    </row>
    <row r="9" spans="2:3" ht="29.25" x14ac:dyDescent="0.2">
      <c r="B9" s="50" t="s">
        <v>0</v>
      </c>
      <c r="C9" s="49" t="s">
        <v>9</v>
      </c>
    </row>
    <row r="10" spans="2:3" ht="15.75" customHeight="1" x14ac:dyDescent="0.2">
      <c r="B10" s="2"/>
      <c r="C10" s="49"/>
    </row>
    <row r="11" spans="2:3" ht="19.5" customHeight="1" x14ac:dyDescent="0.2">
      <c r="B11" s="50"/>
      <c r="C11" s="52" t="s">
        <v>22</v>
      </c>
    </row>
    <row r="12" spans="2:3" ht="18" x14ac:dyDescent="0.2">
      <c r="B12" s="50" t="s">
        <v>0</v>
      </c>
      <c r="C12" s="49" t="s">
        <v>10</v>
      </c>
    </row>
    <row r="13" spans="2:3" ht="8.25" customHeight="1" x14ac:dyDescent="0.2">
      <c r="B13" s="2"/>
      <c r="C13" s="49"/>
    </row>
    <row r="14" spans="2:3" ht="29.25" x14ac:dyDescent="0.2">
      <c r="B14" s="50" t="s">
        <v>0</v>
      </c>
      <c r="C14" s="51" t="s">
        <v>23</v>
      </c>
    </row>
    <row r="15" spans="2:3" ht="8.25" customHeight="1" x14ac:dyDescent="0.2">
      <c r="B15" s="2"/>
      <c r="C15" s="49"/>
    </row>
    <row r="16" spans="2:3" ht="59.25" customHeight="1" x14ac:dyDescent="0.2">
      <c r="B16" s="50" t="s">
        <v>0</v>
      </c>
      <c r="C16" s="49" t="s">
        <v>24</v>
      </c>
    </row>
    <row r="17" spans="2:3" ht="8.25" customHeight="1" x14ac:dyDescent="0.2">
      <c r="B17" s="2"/>
      <c r="C17" s="49"/>
    </row>
    <row r="18" spans="2:3" ht="16.5" customHeight="1" x14ac:dyDescent="0.2">
      <c r="B18" s="50" t="s">
        <v>0</v>
      </c>
      <c r="C18" s="49" t="s">
        <v>37</v>
      </c>
    </row>
    <row r="19" spans="2:3" ht="8.25" customHeight="1" x14ac:dyDescent="0.2">
      <c r="B19" s="2"/>
      <c r="C19" s="53"/>
    </row>
    <row r="20" spans="2:3" ht="18.75" customHeight="1" x14ac:dyDescent="0.2">
      <c r="B20" s="50" t="s">
        <v>0</v>
      </c>
      <c r="C20" s="49" t="s">
        <v>38</v>
      </c>
    </row>
    <row r="21" spans="2:3" ht="8.25" customHeight="1" x14ac:dyDescent="0.2">
      <c r="B21" s="50"/>
      <c r="C21" s="49"/>
    </row>
    <row r="22" spans="2:3" ht="18" x14ac:dyDescent="0.2">
      <c r="B22" s="50" t="s">
        <v>0</v>
      </c>
      <c r="C22" s="49" t="s">
        <v>28</v>
      </c>
    </row>
    <row r="24" spans="2:3" x14ac:dyDescent="0.2">
      <c r="C24" s="21" t="s">
        <v>3</v>
      </c>
    </row>
    <row r="25" spans="2:3" s="22" customFormat="1" x14ac:dyDescent="0.2">
      <c r="B25" s="24"/>
      <c r="C25" s="25" t="s">
        <v>2</v>
      </c>
    </row>
    <row r="26" spans="2:3" s="22" customFormat="1" x14ac:dyDescent="0.2">
      <c r="B26" s="24"/>
      <c r="C26" s="25" t="s">
        <v>4</v>
      </c>
    </row>
    <row r="27" spans="2:3" x14ac:dyDescent="0.2">
      <c r="C27" s="48" t="s">
        <v>17</v>
      </c>
    </row>
    <row r="28" spans="2:3" x14ac:dyDescent="0.2">
      <c r="C28" s="48" t="s">
        <v>27</v>
      </c>
    </row>
  </sheetData>
  <sheetProtection algorithmName="SHA-512" hashValue="4uxTakp5SCjXQ2m10uDHLy1jND7o305mI5qA6Rcve94zYitZMkf/KTnIcc+p0pkz8EkZ8HpTPA65iYfFfnzg2g==" saltValue="h1ZVZ+lZVX+pO6pnsurZow==" spinCount="100000" sheet="1" objects="1" scenarios="1"/>
  <mergeCells count="1">
    <mergeCell ref="B2:C2"/>
  </mergeCells>
  <hyperlinks>
    <hyperlink ref="C25" r:id="rId1"/>
    <hyperlink ref="C26" r:id="rId2"/>
    <hyperlink ref="C27" r:id="rId3"/>
    <hyperlink ref="C28" r:id="rId4"/>
  </hyperlinks>
  <pageMargins left="0.7" right="0.7" top="0.78740157499999996" bottom="0.78740157499999996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Rechner_Neustarthilfe ab 7_2021</vt:lpstr>
      <vt:lpstr>Erläuterungen Hilfe ab 7_2021</vt:lpstr>
      <vt:lpstr>Rechner_Neustarthilfe_1-6_2021</vt:lpstr>
      <vt:lpstr>Erläuterungen Hilfe 1-6_2021</vt:lpstr>
    </vt:vector>
  </TitlesOfParts>
  <Company>Vereinte Dienstleistungsgewerkschaft ver.di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guhaake</dc:creator>
  <cp:lastModifiedBy>Haake, Gunter</cp:lastModifiedBy>
  <dcterms:created xsi:type="dcterms:W3CDTF">2020-11-13T14:40:50Z</dcterms:created>
  <dcterms:modified xsi:type="dcterms:W3CDTF">2022-01-26T09:22:54Z</dcterms:modified>
</cp:coreProperties>
</file>